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597" activeTab="0"/>
  </bookViews>
  <sheets>
    <sheet name="Sheet2" sheetId="1" r:id="rId1"/>
  </sheets>
  <definedNames>
    <definedName name="_xlnm.Print_Area" localSheetId="0">'Sheet2'!$A$1:$I$28</definedName>
  </definedNames>
  <calcPr fullCalcOnLoad="1"/>
</workbook>
</file>

<file path=xl/sharedStrings.xml><?xml version="1.0" encoding="utf-8"?>
<sst xmlns="http://schemas.openxmlformats.org/spreadsheetml/2006/main" count="37" uniqueCount="37">
  <si>
    <t>Nr. Crt.</t>
  </si>
  <si>
    <t>DENUMIREA FURNIZORULUI</t>
  </si>
  <si>
    <t>Puncte crit. 1</t>
  </si>
  <si>
    <t>Val. crit. 1</t>
  </si>
  <si>
    <t>Total general</t>
  </si>
  <si>
    <t>Puncte crit.2</t>
  </si>
  <si>
    <t>Val. crit. 2</t>
  </si>
  <si>
    <t>Total Puncte crit.1-2</t>
  </si>
  <si>
    <t>ABC CENTRUL MEDICAL DR. PIRJOL</t>
  </si>
  <si>
    <t>SPITALUL MUNICIPAL CLINIC TIMISOARA</t>
  </si>
  <si>
    <t>CABINET MEDICAL DR. AVRAM</t>
  </si>
  <si>
    <t>CABINET MEDICAL GINECO-PRIVAT  (DR.HENGELMAN)</t>
  </si>
  <si>
    <t>SC M-PROFILAXIS SRL</t>
  </si>
  <si>
    <t>CABINET MEDICAL FUNDATIA CARDIOPREVENT</t>
  </si>
  <si>
    <t>INSTITUTUL DE BOLI CARDIOVASCULARE TIMISOARA</t>
  </si>
  <si>
    <t>SPITALUL CLINIC JUDETEAN DE URGENTA PIUS BRANZEU TIMISOARA</t>
  </si>
  <si>
    <t>CABINET MEDICAL MEDICINA INTERNA DR. TRIFF CARINA</t>
  </si>
  <si>
    <t>SC MATERNA CARE SRL</t>
  </si>
  <si>
    <t>TOTAL PUNCTAJ CRITERIUL EVALUARE</t>
  </si>
  <si>
    <t>TOTAL SUMA criteriu 1 + 2</t>
  </si>
  <si>
    <t>VALOAREA UNUI PUNCT CRITERIUL EVALUARE</t>
  </si>
  <si>
    <t>TOTAL PUNCTAJ CRITERIUL DISPONIILITATE</t>
  </si>
  <si>
    <t>VALOAREA UNUI PUNCT CRITERIUL DISPONIBILITATE</t>
  </si>
  <si>
    <t>TOTAL PUNCTAJ CRITERIUL 1+2</t>
  </si>
  <si>
    <t>TOTAL SUMA CRITERIUL 1+2</t>
  </si>
  <si>
    <t>VALOAREA UNUI PUNCT FINALA</t>
  </si>
  <si>
    <t>CRITERIUL EVALUARE 90%</t>
  </si>
  <si>
    <t>CRITERIUL DISPONIBILITATE 10%</t>
  </si>
  <si>
    <t>TOTAL SUMA/CRITERIU EVALUARE</t>
  </si>
  <si>
    <t>TOTAL SUMA / CRITERIU DISPONIBILITATE</t>
  </si>
  <si>
    <t>SC CARDIA ECO SRL</t>
  </si>
  <si>
    <t>SC SELFMED CLINIQUE SRL</t>
  </si>
  <si>
    <t>SC POLICLINICA SANITAS</t>
  </si>
  <si>
    <t>SPITALUL ORASENESC SANNICOLAU MARE</t>
  </si>
  <si>
    <t>CENTRALIZATOR SERVICII PARACLINICE- NR. PUNCTE, VALOAREA PUNCTULUI SI VALORI CONTRACT</t>
  </si>
  <si>
    <t>ECOGRAFII CLINIC</t>
  </si>
  <si>
    <t xml:space="preserve">TOTAL VALOARE CONTRACT FEBRUARIE 2021 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</si>
</sst>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6">
    <font>
      <sz val="10"/>
      <name val="Arial"/>
      <family val="0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left"/>
    </xf>
    <xf numFmtId="4" fontId="1" fillId="0" borderId="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2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D50" sqref="D50"/>
    </sheetView>
  </sheetViews>
  <sheetFormatPr defaultColWidth="9.140625" defaultRowHeight="12.75"/>
  <cols>
    <col min="1" max="1" width="10.8515625" style="14" customWidth="1"/>
    <col min="2" max="2" width="39.57421875" style="14" customWidth="1"/>
    <col min="3" max="3" width="19.28125" style="14" customWidth="1"/>
    <col min="4" max="4" width="18.140625" style="7" customWidth="1"/>
    <col min="5" max="5" width="22.140625" style="7" customWidth="1"/>
    <col min="6" max="6" width="15.7109375" style="7" customWidth="1"/>
    <col min="7" max="7" width="17.140625" style="7" customWidth="1"/>
    <col min="8" max="8" width="22.7109375" style="7" customWidth="1"/>
    <col min="9" max="9" width="21.8515625" style="7" customWidth="1"/>
    <col min="10" max="16384" width="9.140625" style="14" customWidth="1"/>
  </cols>
  <sheetData>
    <row r="1" spans="1:2" ht="24.75" customHeight="1">
      <c r="A1" s="34"/>
      <c r="B1" s="34"/>
    </row>
    <row r="2" spans="1:8" ht="24" customHeight="1">
      <c r="A2" s="15" t="s">
        <v>34</v>
      </c>
      <c r="B2" s="15"/>
      <c r="C2" s="15"/>
      <c r="D2" s="16"/>
      <c r="E2" s="16"/>
      <c r="F2" s="16"/>
      <c r="G2" s="16"/>
      <c r="H2" s="17"/>
    </row>
    <row r="3" spans="1:8" ht="24" customHeight="1">
      <c r="A3" s="15" t="s">
        <v>35</v>
      </c>
      <c r="B3" s="15"/>
      <c r="C3" s="15"/>
      <c r="D3" s="16"/>
      <c r="E3" s="16"/>
      <c r="F3" s="16"/>
      <c r="G3" s="16"/>
      <c r="H3" s="16"/>
    </row>
    <row r="4" spans="3:9" ht="24" customHeight="1">
      <c r="C4" s="35" t="s">
        <v>26</v>
      </c>
      <c r="D4" s="36"/>
      <c r="E4" s="35" t="s">
        <v>27</v>
      </c>
      <c r="F4" s="36"/>
      <c r="I4" s="4"/>
    </row>
    <row r="5" spans="1:9" ht="97.5" customHeight="1">
      <c r="A5" s="18" t="s">
        <v>0</v>
      </c>
      <c r="B5" s="19" t="s">
        <v>1</v>
      </c>
      <c r="C5" s="20" t="s">
        <v>2</v>
      </c>
      <c r="D5" s="20" t="s">
        <v>3</v>
      </c>
      <c r="E5" s="20" t="s">
        <v>5</v>
      </c>
      <c r="F5" s="20" t="s">
        <v>6</v>
      </c>
      <c r="G5" s="20" t="s">
        <v>7</v>
      </c>
      <c r="H5" s="20" t="s">
        <v>19</v>
      </c>
      <c r="I5" s="11" t="s">
        <v>36</v>
      </c>
    </row>
    <row r="6" spans="1:9" ht="45.75" customHeight="1">
      <c r="A6" s="21">
        <v>1</v>
      </c>
      <c r="B6" s="13" t="s">
        <v>10</v>
      </c>
      <c r="C6" s="6">
        <f>23.58</f>
        <v>23.58</v>
      </c>
      <c r="D6" s="6">
        <f aca="true" t="shared" si="0" ref="D6:D19">C6*$C$23</f>
        <v>1088.180000625763</v>
      </c>
      <c r="E6" s="6">
        <v>0</v>
      </c>
      <c r="F6" s="6">
        <v>0</v>
      </c>
      <c r="G6" s="6">
        <f>C6+E6</f>
        <v>23.58</v>
      </c>
      <c r="H6" s="6">
        <f aca="true" t="shared" si="1" ref="H6:H19">G6*$I$23</f>
        <v>1209.0888895841808</v>
      </c>
      <c r="I6" s="6">
        <f>ROUND(H6,2)</f>
        <v>1209.09</v>
      </c>
    </row>
    <row r="7" spans="1:9" ht="36" customHeight="1">
      <c r="A7" s="21">
        <v>2</v>
      </c>
      <c r="B7" s="8" t="s">
        <v>11</v>
      </c>
      <c r="C7" s="6">
        <v>37.85</v>
      </c>
      <c r="D7" s="6">
        <f t="shared" si="0"/>
        <v>1746.7181095710403</v>
      </c>
      <c r="E7" s="6">
        <v>0</v>
      </c>
      <c r="F7" s="6">
        <v>0</v>
      </c>
      <c r="G7" s="6">
        <f aca="true" t="shared" si="2" ref="G7:G19">C7+E7</f>
        <v>37.85</v>
      </c>
      <c r="H7" s="6">
        <f t="shared" si="1"/>
        <v>1940.797899523378</v>
      </c>
      <c r="I7" s="6">
        <f aca="true" t="shared" si="3" ref="I7:I18">ROUND(H7,2)</f>
        <v>1940.8</v>
      </c>
    </row>
    <row r="8" spans="1:9" ht="39" customHeight="1">
      <c r="A8" s="21">
        <v>3</v>
      </c>
      <c r="B8" s="8" t="s">
        <v>12</v>
      </c>
      <c r="C8" s="6">
        <v>29</v>
      </c>
      <c r="D8" s="6">
        <f t="shared" si="0"/>
        <v>1338.3044961046278</v>
      </c>
      <c r="E8" s="6">
        <v>0</v>
      </c>
      <c r="F8" s="6">
        <v>0</v>
      </c>
      <c r="G8" s="6">
        <f t="shared" si="2"/>
        <v>29</v>
      </c>
      <c r="H8" s="6">
        <f t="shared" si="1"/>
        <v>1487.0049956718087</v>
      </c>
      <c r="I8" s="6">
        <f t="shared" si="3"/>
        <v>1487</v>
      </c>
    </row>
    <row r="9" spans="1:9" ht="31.5">
      <c r="A9" s="21">
        <v>4</v>
      </c>
      <c r="B9" s="8" t="s">
        <v>16</v>
      </c>
      <c r="C9" s="6">
        <f>23.5</f>
        <v>23.5</v>
      </c>
      <c r="D9" s="6">
        <f t="shared" si="0"/>
        <v>1084.4881261537503</v>
      </c>
      <c r="E9" s="6">
        <v>0</v>
      </c>
      <c r="F9" s="6">
        <v>0</v>
      </c>
      <c r="G9" s="6">
        <f t="shared" si="2"/>
        <v>23.5</v>
      </c>
      <c r="H9" s="6">
        <f t="shared" si="1"/>
        <v>1204.9868068375001</v>
      </c>
      <c r="I9" s="6">
        <f t="shared" si="3"/>
        <v>1204.99</v>
      </c>
    </row>
    <row r="10" spans="1:9" ht="31.5">
      <c r="A10" s="21">
        <v>5</v>
      </c>
      <c r="B10" s="8" t="s">
        <v>13</v>
      </c>
      <c r="C10" s="6">
        <f>23.5</f>
        <v>23.5</v>
      </c>
      <c r="D10" s="6">
        <f t="shared" si="0"/>
        <v>1084.4881261537503</v>
      </c>
      <c r="E10" s="6">
        <v>0</v>
      </c>
      <c r="F10" s="6">
        <v>0</v>
      </c>
      <c r="G10" s="6">
        <f t="shared" si="2"/>
        <v>23.5</v>
      </c>
      <c r="H10" s="6">
        <f t="shared" si="1"/>
        <v>1204.9868068375001</v>
      </c>
      <c r="I10" s="6">
        <f t="shared" si="3"/>
        <v>1204.99</v>
      </c>
    </row>
    <row r="11" spans="1:9" ht="33" customHeight="1">
      <c r="A11" s="21">
        <v>6</v>
      </c>
      <c r="B11" s="8" t="s">
        <v>8</v>
      </c>
      <c r="C11" s="6">
        <f>100.72+2.23-4.17</f>
        <v>98.78</v>
      </c>
      <c r="D11" s="6">
        <f t="shared" si="0"/>
        <v>4558.542004317764</v>
      </c>
      <c r="E11" s="6">
        <v>0</v>
      </c>
      <c r="F11" s="6">
        <v>0</v>
      </c>
      <c r="G11" s="6">
        <f t="shared" si="2"/>
        <v>98.78</v>
      </c>
      <c r="H11" s="6">
        <f t="shared" si="1"/>
        <v>5065.046671464182</v>
      </c>
      <c r="I11" s="6">
        <f t="shared" si="3"/>
        <v>5065.05</v>
      </c>
    </row>
    <row r="12" spans="1:9" ht="31.5">
      <c r="A12" s="21">
        <v>7</v>
      </c>
      <c r="B12" s="8" t="s">
        <v>14</v>
      </c>
      <c r="C12" s="6">
        <v>57.99</v>
      </c>
      <c r="D12" s="6">
        <f t="shared" si="0"/>
        <v>2676.1475079002544</v>
      </c>
      <c r="E12" s="6">
        <v>0</v>
      </c>
      <c r="F12" s="6">
        <v>0</v>
      </c>
      <c r="G12" s="6">
        <f t="shared" si="2"/>
        <v>57.99</v>
      </c>
      <c r="H12" s="6">
        <f t="shared" si="1"/>
        <v>2973.497231000282</v>
      </c>
      <c r="I12" s="6">
        <f t="shared" si="3"/>
        <v>2973.5</v>
      </c>
    </row>
    <row r="13" spans="1:9" ht="41.25" customHeight="1">
      <c r="A13" s="21">
        <v>8</v>
      </c>
      <c r="B13" s="8" t="s">
        <v>9</v>
      </c>
      <c r="C13" s="6">
        <v>151.47</v>
      </c>
      <c r="D13" s="6">
        <f t="shared" si="0"/>
        <v>6990.102828447172</v>
      </c>
      <c r="E13" s="6">
        <v>0</v>
      </c>
      <c r="F13" s="6">
        <v>0</v>
      </c>
      <c r="G13" s="6">
        <f t="shared" si="2"/>
        <v>151.47</v>
      </c>
      <c r="H13" s="6">
        <f t="shared" si="1"/>
        <v>7766.780920496857</v>
      </c>
      <c r="I13" s="6">
        <f t="shared" si="3"/>
        <v>7766.78</v>
      </c>
    </row>
    <row r="14" spans="1:9" ht="42" customHeight="1">
      <c r="A14" s="21">
        <v>9</v>
      </c>
      <c r="B14" s="8" t="s">
        <v>17</v>
      </c>
      <c r="C14" s="10">
        <v>207.87</v>
      </c>
      <c r="D14" s="6">
        <f t="shared" si="0"/>
        <v>9592.874331216173</v>
      </c>
      <c r="E14" s="6">
        <v>0</v>
      </c>
      <c r="F14" s="6">
        <v>0</v>
      </c>
      <c r="G14" s="6">
        <f t="shared" si="2"/>
        <v>207.87</v>
      </c>
      <c r="H14" s="6">
        <f t="shared" si="1"/>
        <v>10658.749256906858</v>
      </c>
      <c r="I14" s="6">
        <f t="shared" si="3"/>
        <v>10658.75</v>
      </c>
    </row>
    <row r="15" spans="1:9" ht="47.25">
      <c r="A15" s="21">
        <v>10</v>
      </c>
      <c r="B15" s="8" t="s">
        <v>15</v>
      </c>
      <c r="C15" s="10">
        <f>121.48-1.17</f>
        <v>120.31</v>
      </c>
      <c r="D15" s="6">
        <f t="shared" si="0"/>
        <v>5552.1177215982</v>
      </c>
      <c r="E15" s="6">
        <v>0</v>
      </c>
      <c r="F15" s="6">
        <v>0</v>
      </c>
      <c r="G15" s="6">
        <f t="shared" si="2"/>
        <v>120.31</v>
      </c>
      <c r="H15" s="6">
        <f t="shared" si="1"/>
        <v>6169.019690664666</v>
      </c>
      <c r="I15" s="6">
        <f t="shared" si="3"/>
        <v>6169.02</v>
      </c>
    </row>
    <row r="16" spans="1:9" ht="37.5" customHeight="1">
      <c r="A16" s="21">
        <v>11</v>
      </c>
      <c r="B16" s="9" t="s">
        <v>30</v>
      </c>
      <c r="C16" s="6">
        <v>38.25</v>
      </c>
      <c r="D16" s="6">
        <f t="shared" si="0"/>
        <v>1765.177481931104</v>
      </c>
      <c r="E16" s="6">
        <v>0</v>
      </c>
      <c r="F16" s="6">
        <v>0</v>
      </c>
      <c r="G16" s="6">
        <f t="shared" si="2"/>
        <v>38.25</v>
      </c>
      <c r="H16" s="6">
        <f t="shared" si="1"/>
        <v>1961.3083132567822</v>
      </c>
      <c r="I16" s="6">
        <f t="shared" si="3"/>
        <v>1961.31</v>
      </c>
    </row>
    <row r="17" spans="1:9" ht="30.75" customHeight="1">
      <c r="A17" s="21">
        <v>12</v>
      </c>
      <c r="B17" s="9" t="s">
        <v>31</v>
      </c>
      <c r="C17" s="6">
        <v>22.06</v>
      </c>
      <c r="D17" s="6">
        <f t="shared" si="0"/>
        <v>1018.0343856575203</v>
      </c>
      <c r="E17" s="6">
        <v>0</v>
      </c>
      <c r="F17" s="6">
        <v>0</v>
      </c>
      <c r="G17" s="6">
        <f t="shared" si="2"/>
        <v>22.06</v>
      </c>
      <c r="H17" s="6">
        <f t="shared" si="1"/>
        <v>1131.1493173972447</v>
      </c>
      <c r="I17" s="6">
        <f t="shared" si="3"/>
        <v>1131.15</v>
      </c>
    </row>
    <row r="18" spans="1:9" ht="35.25" customHeight="1">
      <c r="A18" s="21">
        <v>13</v>
      </c>
      <c r="B18" s="9" t="s">
        <v>32</v>
      </c>
      <c r="C18" s="6">
        <v>37.25</v>
      </c>
      <c r="D18" s="6">
        <f t="shared" si="0"/>
        <v>1719.0290510309444</v>
      </c>
      <c r="E18" s="6">
        <v>0</v>
      </c>
      <c r="F18" s="6">
        <v>0</v>
      </c>
      <c r="G18" s="6">
        <f t="shared" si="2"/>
        <v>37.25</v>
      </c>
      <c r="H18" s="6">
        <f t="shared" si="1"/>
        <v>1910.0322789232714</v>
      </c>
      <c r="I18" s="6">
        <f t="shared" si="3"/>
        <v>1910.03</v>
      </c>
    </row>
    <row r="19" spans="1:9" ht="31.5">
      <c r="A19" s="21">
        <v>14</v>
      </c>
      <c r="B19" s="9" t="s">
        <v>33</v>
      </c>
      <c r="C19" s="6">
        <f>80.72+6.7</f>
        <v>87.42</v>
      </c>
      <c r="D19" s="6">
        <f t="shared" si="0"/>
        <v>4034.2958292919507</v>
      </c>
      <c r="E19" s="6">
        <v>0</v>
      </c>
      <c r="F19" s="6">
        <v>0</v>
      </c>
      <c r="G19" s="6">
        <f t="shared" si="2"/>
        <v>87.42</v>
      </c>
      <c r="H19" s="6">
        <f t="shared" si="1"/>
        <v>4482.550921435501</v>
      </c>
      <c r="I19" s="6">
        <v>4482.54</v>
      </c>
    </row>
    <row r="20" spans="1:9" ht="29.25" customHeight="1">
      <c r="A20" s="22"/>
      <c r="B20" s="23" t="s">
        <v>4</v>
      </c>
      <c r="C20" s="12">
        <f>SUM(C6:C19)</f>
        <v>958.8299999999998</v>
      </c>
      <c r="D20" s="12">
        <f>SUM(D6:D19)</f>
        <v>44248.500000000015</v>
      </c>
      <c r="E20" s="12">
        <f>SUM(E6:E19)</f>
        <v>0</v>
      </c>
      <c r="F20" s="12">
        <f>F22</f>
        <v>4916.5</v>
      </c>
      <c r="G20" s="12">
        <f>SUM(G6:G19)</f>
        <v>958.8299999999998</v>
      </c>
      <c r="H20" s="12">
        <f>SUM(H6:H19)</f>
        <v>49165.000000000015</v>
      </c>
      <c r="I20" s="12">
        <f>SUM(I6:I19)</f>
        <v>49165</v>
      </c>
    </row>
    <row r="21" spans="1:9" ht="72.75" customHeight="1">
      <c r="A21" s="24"/>
      <c r="B21" s="25" t="s">
        <v>18</v>
      </c>
      <c r="C21" s="3">
        <f>C20</f>
        <v>958.8299999999998</v>
      </c>
      <c r="D21" s="5"/>
      <c r="E21" s="26" t="s">
        <v>21</v>
      </c>
      <c r="F21" s="3">
        <f>E20</f>
        <v>0</v>
      </c>
      <c r="G21" s="27"/>
      <c r="H21" s="28" t="s">
        <v>23</v>
      </c>
      <c r="I21" s="3">
        <f>C20+E20</f>
        <v>958.8299999999998</v>
      </c>
    </row>
    <row r="22" spans="1:9" ht="62.25" customHeight="1">
      <c r="A22" s="24"/>
      <c r="B22" s="25" t="s">
        <v>28</v>
      </c>
      <c r="C22" s="3">
        <f>0.9*49165</f>
        <v>44248.5</v>
      </c>
      <c r="D22" s="5"/>
      <c r="E22" s="26" t="s">
        <v>29</v>
      </c>
      <c r="F22" s="3">
        <f>0.1*49165</f>
        <v>4916.5</v>
      </c>
      <c r="G22" s="27"/>
      <c r="H22" s="28" t="s">
        <v>24</v>
      </c>
      <c r="I22" s="3">
        <f>C22+F22</f>
        <v>49165</v>
      </c>
    </row>
    <row r="23" spans="1:9" ht="66.75" customHeight="1">
      <c r="A23" s="24"/>
      <c r="B23" s="25" t="s">
        <v>20</v>
      </c>
      <c r="C23" s="3">
        <f>C22/C21</f>
        <v>46.14843090015958</v>
      </c>
      <c r="D23" s="5"/>
      <c r="E23" s="26" t="s">
        <v>22</v>
      </c>
      <c r="F23" s="3">
        <f>0</f>
        <v>0</v>
      </c>
      <c r="G23" s="27"/>
      <c r="H23" s="28" t="s">
        <v>25</v>
      </c>
      <c r="I23" s="3">
        <f>I22/I21</f>
        <v>51.276034333510644</v>
      </c>
    </row>
    <row r="24" spans="1:9" ht="19.5">
      <c r="A24" s="24"/>
      <c r="B24" s="29"/>
      <c r="C24" s="30"/>
      <c r="D24" s="5"/>
      <c r="E24" s="5"/>
      <c r="F24" s="5"/>
      <c r="G24" s="5"/>
      <c r="H24" s="5"/>
      <c r="I24" s="5"/>
    </row>
    <row r="25" spans="2:5" ht="18.75">
      <c r="B25" s="1"/>
      <c r="C25" s="31"/>
      <c r="D25" s="14"/>
      <c r="E25" s="30"/>
    </row>
    <row r="26" spans="2:4" ht="18.75">
      <c r="B26" s="2"/>
      <c r="C26" s="31"/>
      <c r="D26" s="14"/>
    </row>
    <row r="27" spans="2:4" ht="18.75">
      <c r="B27" s="2"/>
      <c r="C27" s="32"/>
      <c r="D27" s="14"/>
    </row>
    <row r="28" spans="2:4" ht="18.75">
      <c r="B28" s="2"/>
      <c r="C28" s="32"/>
      <c r="D28" s="14"/>
    </row>
    <row r="29" ht="18.75">
      <c r="C29" s="32"/>
    </row>
    <row r="46" ht="12.75">
      <c r="D46" s="33"/>
    </row>
    <row r="47" ht="12.75">
      <c r="D47" s="33"/>
    </row>
    <row r="50" ht="12.75">
      <c r="D50" s="33"/>
    </row>
  </sheetData>
  <sheetProtection/>
  <mergeCells count="3">
    <mergeCell ref="A1:B1"/>
    <mergeCell ref="C4:D4"/>
    <mergeCell ref="E4:F4"/>
  </mergeCells>
  <printOptions/>
  <pageMargins left="0.2755905511811024" right="0.7480314960629921" top="0.7480314960629921" bottom="0.8267716535433072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2021-01-04T08:45:18Z</cp:lastPrinted>
  <dcterms:created xsi:type="dcterms:W3CDTF">2004-01-09T07:03:24Z</dcterms:created>
  <dcterms:modified xsi:type="dcterms:W3CDTF">2021-02-01T13:55:55Z</dcterms:modified>
  <cp:category/>
  <cp:version/>
  <cp:contentType/>
  <cp:contentStatus/>
</cp:coreProperties>
</file>